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35" windowHeight="8130" tabRatio="415"/>
  </bookViews>
  <sheets>
    <sheet name="Foglio1" sheetId="1" r:id="rId1"/>
    <sheet name="Foglio2" sheetId="2" r:id="rId2"/>
    <sheet name="Foglio3" sheetId="3" r:id="rId3"/>
  </sheets>
  <definedNames>
    <definedName name="_xlnm._FilterDatabase" localSheetId="0" hidden="1">Foglio1!$A$1:$S$45</definedName>
    <definedName name="_xlnm.Print_Area" localSheetId="0">Foglio1!$L$1:$L$45</definedName>
  </definedNames>
  <calcPr calcId="125725"/>
</workbook>
</file>

<file path=xl/calcChain.xml><?xml version="1.0" encoding="utf-8"?>
<calcChain xmlns="http://schemas.openxmlformats.org/spreadsheetml/2006/main">
  <c r="L45" i="1"/>
  <c r="N2"/>
  <c r="L41"/>
  <c r="L43"/>
  <c r="L44"/>
  <c r="N45"/>
  <c r="L7"/>
  <c r="N7"/>
  <c r="L38"/>
  <c r="N38"/>
  <c r="L2"/>
  <c r="L16"/>
  <c r="N16" s="1"/>
  <c r="L25"/>
  <c r="N25" s="1"/>
  <c r="L14"/>
  <c r="N14" s="1"/>
  <c r="L15"/>
  <c r="N15" s="1"/>
  <c r="L20"/>
  <c r="N20" s="1"/>
  <c r="L21"/>
  <c r="N21" s="1"/>
  <c r="L29"/>
  <c r="N29" s="1"/>
  <c r="L30"/>
  <c r="N30" s="1"/>
  <c r="L35"/>
  <c r="N35" s="1"/>
  <c r="L36"/>
  <c r="N36" s="1"/>
  <c r="L37"/>
  <c r="N37" s="1"/>
  <c r="L39"/>
  <c r="N39" s="1"/>
  <c r="L40"/>
  <c r="N40" s="1"/>
  <c r="L42"/>
  <c r="N42" s="1"/>
  <c r="N43"/>
  <c r="N44"/>
  <c r="L13"/>
  <c r="N13" s="1"/>
  <c r="L5"/>
  <c r="N5" s="1"/>
  <c r="L6"/>
  <c r="N6" s="1"/>
  <c r="L8"/>
  <c r="N8" s="1"/>
  <c r="L9"/>
  <c r="N9" s="1"/>
  <c r="L10"/>
  <c r="N10" s="1"/>
  <c r="L11"/>
  <c r="N11" s="1"/>
  <c r="N41"/>
  <c r="L34"/>
  <c r="N34"/>
  <c r="L33"/>
  <c r="N33"/>
  <c r="L32"/>
  <c r="N32"/>
  <c r="L31"/>
  <c r="N31"/>
  <c r="L28"/>
  <c r="N28"/>
  <c r="L27"/>
  <c r="N27"/>
  <c r="L26"/>
  <c r="N26"/>
  <c r="L24"/>
  <c r="N24"/>
  <c r="L23"/>
  <c r="N23"/>
  <c r="L22"/>
  <c r="N22"/>
  <c r="L19"/>
  <c r="N19" s="1"/>
  <c r="L18"/>
  <c r="N18"/>
  <c r="L17"/>
  <c r="N17"/>
  <c r="L12"/>
  <c r="N12"/>
  <c r="L4"/>
  <c r="N4"/>
  <c r="L3"/>
  <c r="N3"/>
  <c r="O44"/>
  <c r="S44"/>
  <c r="P44"/>
  <c r="R44"/>
  <c r="P41"/>
  <c r="O41"/>
  <c r="S41"/>
  <c r="R41"/>
  <c r="P43"/>
  <c r="R43"/>
  <c r="O43"/>
  <c r="S43"/>
  <c r="R2"/>
  <c r="S2"/>
  <c r="R7"/>
  <c r="P7"/>
  <c r="S7"/>
  <c r="O7"/>
  <c r="Q41"/>
  <c r="S32"/>
  <c r="O32"/>
  <c r="P32"/>
  <c r="R32"/>
  <c r="Q7"/>
  <c r="O4"/>
  <c r="R4"/>
  <c r="P4"/>
  <c r="S4"/>
  <c r="O26"/>
  <c r="R26"/>
  <c r="S26"/>
  <c r="P26"/>
  <c r="S38"/>
  <c r="R38"/>
  <c r="O38"/>
  <c r="P38"/>
  <c r="O2"/>
  <c r="P17"/>
  <c r="O17"/>
  <c r="Q17"/>
  <c r="S17"/>
  <c r="R17"/>
  <c r="R28"/>
  <c r="P28"/>
  <c r="O28"/>
  <c r="Q28" s="1"/>
  <c r="S28"/>
  <c r="R23"/>
  <c r="O23"/>
  <c r="S23"/>
  <c r="P23"/>
  <c r="Q23" s="1"/>
  <c r="R34"/>
  <c r="S34"/>
  <c r="O34"/>
  <c r="P34"/>
  <c r="Q34" s="1"/>
  <c r="P2"/>
  <c r="Q43"/>
  <c r="Q4"/>
  <c r="Q26"/>
  <c r="Q32"/>
  <c r="Q44"/>
  <c r="Q38"/>
  <c r="R18"/>
  <c r="P18"/>
  <c r="O18"/>
  <c r="S18"/>
  <c r="P24"/>
  <c r="O24"/>
  <c r="Q24"/>
  <c r="R24"/>
  <c r="S24"/>
  <c r="P31"/>
  <c r="R31"/>
  <c r="S31"/>
  <c r="O31"/>
  <c r="Q31"/>
  <c r="R3"/>
  <c r="P3"/>
  <c r="S3"/>
  <c r="O3"/>
  <c r="P12"/>
  <c r="R12"/>
  <c r="S12"/>
  <c r="O12"/>
  <c r="Q12"/>
  <c r="R22"/>
  <c r="O22"/>
  <c r="P22"/>
  <c r="Q22" s="1"/>
  <c r="S22"/>
  <c r="R27"/>
  <c r="O27"/>
  <c r="S27"/>
  <c r="P27"/>
  <c r="Q27"/>
  <c r="O33"/>
  <c r="P33"/>
  <c r="Q33" s="1"/>
  <c r="R33"/>
  <c r="S33"/>
  <c r="Q2"/>
  <c r="Q3"/>
  <c r="Q18"/>
  <c r="R45"/>
  <c r="O45"/>
  <c r="Q45" s="1"/>
  <c r="S45"/>
  <c r="P45"/>
  <c r="P19" l="1"/>
  <c r="R19"/>
  <c r="O19"/>
  <c r="S19"/>
  <c r="Q19"/>
  <c r="O11"/>
  <c r="Q11" s="1"/>
  <c r="P11"/>
  <c r="S11"/>
  <c r="R11"/>
  <c r="O9"/>
  <c r="P9"/>
  <c r="R9"/>
  <c r="Q9"/>
  <c r="S9"/>
  <c r="O6"/>
  <c r="P6"/>
  <c r="R6"/>
  <c r="S6"/>
  <c r="Q6"/>
  <c r="S13"/>
  <c r="O13"/>
  <c r="Q13" s="1"/>
  <c r="R13"/>
  <c r="P13"/>
  <c r="O40"/>
  <c r="R40"/>
  <c r="P40"/>
  <c r="S40"/>
  <c r="Q40"/>
  <c r="O37"/>
  <c r="R37"/>
  <c r="S37"/>
  <c r="P37"/>
  <c r="Q37" s="1"/>
  <c r="S35"/>
  <c r="P35"/>
  <c r="R35"/>
  <c r="O35"/>
  <c r="Q35" s="1"/>
  <c r="O29"/>
  <c r="R29"/>
  <c r="S29"/>
  <c r="P29"/>
  <c r="Q29" s="1"/>
  <c r="O20"/>
  <c r="R20"/>
  <c r="S20"/>
  <c r="P20"/>
  <c r="Q20" s="1"/>
  <c r="R14"/>
  <c r="P14"/>
  <c r="O14"/>
  <c r="S14"/>
  <c r="Q14"/>
  <c r="P16"/>
  <c r="O16"/>
  <c r="R16"/>
  <c r="S16"/>
  <c r="Q16"/>
  <c r="P10"/>
  <c r="O10"/>
  <c r="S10"/>
  <c r="R10"/>
  <c r="Q10"/>
  <c r="P8"/>
  <c r="R8"/>
  <c r="S8"/>
  <c r="O8"/>
  <c r="Q8" s="1"/>
  <c r="O5"/>
  <c r="S5"/>
  <c r="R5"/>
  <c r="P5"/>
  <c r="Q5"/>
  <c r="O42"/>
  <c r="S42"/>
  <c r="P42"/>
  <c r="R42"/>
  <c r="Q42"/>
  <c r="O39"/>
  <c r="P39"/>
  <c r="S39"/>
  <c r="R39"/>
  <c r="Q39"/>
  <c r="P36"/>
  <c r="O36"/>
  <c r="S36"/>
  <c r="Q36"/>
  <c r="R36"/>
  <c r="R30"/>
  <c r="P30"/>
  <c r="S30"/>
  <c r="O30"/>
  <c r="Q30" s="1"/>
  <c r="O21"/>
  <c r="S21"/>
  <c r="R21"/>
  <c r="P21"/>
  <c r="Q21" s="1"/>
  <c r="P15"/>
  <c r="O15"/>
  <c r="S15"/>
  <c r="R15"/>
  <c r="Q15"/>
  <c r="P25"/>
  <c r="O25"/>
  <c r="R25"/>
  <c r="Q25"/>
  <c r="S25"/>
</calcChain>
</file>

<file path=xl/sharedStrings.xml><?xml version="1.0" encoding="utf-8"?>
<sst xmlns="http://schemas.openxmlformats.org/spreadsheetml/2006/main" count="110" uniqueCount="70">
  <si>
    <t>LOTTO</t>
  </si>
  <si>
    <t>DESCRIZIONE PRODOTTO</t>
  </si>
  <si>
    <t>U.M.</t>
  </si>
  <si>
    <t>Vaccino tetanico adsorbito</t>
  </si>
  <si>
    <t>ds</t>
  </si>
  <si>
    <t>vaccino difterico, tetanico e pertossico acellulare pediatrico</t>
  </si>
  <si>
    <t xml:space="preserve">vaccino difterico, tetanico e pertossico acellulare adulti </t>
  </si>
  <si>
    <t>vaccino difterico e tetanico adsorbito + vaccino inattivato della poliomelite</t>
  </si>
  <si>
    <t>Vaccino difterico e tetanico adsorbito (adulti) con contenuto di idrossido di alluminio non maggiore a 1,5 mg e utilizzabile anche per il ciclo primario.</t>
  </si>
  <si>
    <t xml:space="preserve">Vaccino inattivato della poliomelite </t>
  </si>
  <si>
    <t>vaccino della tubercolosi liofilizzato</t>
  </si>
  <si>
    <r>
      <t xml:space="preserve">vaccino pneumococcico coniugato </t>
    </r>
    <r>
      <rPr>
        <sz val="11"/>
        <rFont val="Calibri"/>
        <family val="2"/>
      </rPr>
      <t xml:space="preserve">13 valente </t>
    </r>
  </si>
  <si>
    <t>Vaccino pneumococcico polisaccaridico - 23 valente</t>
  </si>
  <si>
    <t xml:space="preserve">vaccino meningococcico gruppo C coniugato </t>
  </si>
  <si>
    <t xml:space="preserve">Vaccino haemophilus influenzae tipo B coniugato </t>
  </si>
  <si>
    <t>vaccino epatite A+B adulti</t>
  </si>
  <si>
    <t xml:space="preserve">Tubercolina PPD 10 UI </t>
  </si>
  <si>
    <t xml:space="preserve">Tubercolina PPD 5 UI </t>
  </si>
  <si>
    <t>Vaccino menigoencefalite da zecca adulti</t>
  </si>
  <si>
    <t>Vaccino menigoencefalite da zecca pediatrico</t>
  </si>
  <si>
    <t xml:space="preserve">Vaccino vivo tifoideo per uso orale </t>
  </si>
  <si>
    <t xml:space="preserve">Vaccino tifoideo polisaccaridico i.m. </t>
  </si>
  <si>
    <t>vaccino anticolerico orale</t>
  </si>
  <si>
    <t>vaccino vivo febbre gialla</t>
  </si>
  <si>
    <t xml:space="preserve">Vaccino vivo del morbillo, parotite e della rosolia </t>
  </si>
  <si>
    <t xml:space="preserve">Vaccino vivo della varicella </t>
  </si>
  <si>
    <t xml:space="preserve">Vaccino della rabbia per uso umano </t>
  </si>
  <si>
    <t>Vaccino inattivato epatite A (adulti)</t>
  </si>
  <si>
    <t xml:space="preserve">Vaccino inattivato epatite A (bambini) </t>
  </si>
  <si>
    <t>vaccino dell'epatite B (adulti)</t>
  </si>
  <si>
    <t>vaccino dell'epatite B (bambini)</t>
  </si>
  <si>
    <t>Vaccino epatite B 40 mcg o 20 mcg adiuvato da AS04C</t>
  </si>
  <si>
    <r>
      <t>vaccino antirotavirus</t>
    </r>
    <r>
      <rPr>
        <sz val="11"/>
        <color indexed="10"/>
        <rFont val="Calibri"/>
        <family val="2"/>
      </rPr>
      <t xml:space="preserve"> </t>
    </r>
  </si>
  <si>
    <t>Ciclo</t>
  </si>
  <si>
    <t>vaccino antidifterico</t>
  </si>
  <si>
    <t>vaccino anti morbillo parotite rosolia varicella combinato</t>
  </si>
  <si>
    <t>vaccino difterico tetanico pertossico e polio adulti</t>
  </si>
  <si>
    <t>vaccino antileptospirosi</t>
  </si>
  <si>
    <t>vaccino contro l'encefalite giapponese</t>
  </si>
  <si>
    <t>cpr</t>
  </si>
  <si>
    <t>flacone</t>
  </si>
  <si>
    <t>BURLO</t>
  </si>
  <si>
    <t>AOUD</t>
  </si>
  <si>
    <t>AOTS</t>
  </si>
  <si>
    <t>TOTALE</t>
  </si>
  <si>
    <t>importo 20%</t>
  </si>
  <si>
    <t>importo 6 mesi</t>
  </si>
  <si>
    <t>IMPORTO TOTALE</t>
  </si>
  <si>
    <t>BASE D'ASTA</t>
  </si>
  <si>
    <t>importo totale comprensivo di opzioni</t>
  </si>
  <si>
    <t>CAUZIONE 2%</t>
  </si>
  <si>
    <t>CAUZIONE 1%</t>
  </si>
  <si>
    <t>Vaccino meningococcico polisaccaridico ceppo A, C, Y, W-135</t>
  </si>
  <si>
    <t>Vaccino meningococcico tetravalente ceppi A, C, Y, W-135 coniugato</t>
  </si>
  <si>
    <t>13 bis</t>
  </si>
  <si>
    <t xml:space="preserve">vaccino meningococcico gruppo B </t>
  </si>
  <si>
    <t>vaccino vivo dell'herpes zoster</t>
  </si>
  <si>
    <t>Vaccino meningococcico tetravalente ceppi A, C, Y, W-135 coniugato (dai 12 mesi di età)</t>
  </si>
  <si>
    <t>Vaccino difterico, tetanico, pertossico pediatrico, polio e utilizzabile anche per ciclo primario</t>
  </si>
  <si>
    <t>5 bis</t>
  </si>
  <si>
    <t xml:space="preserve">Vaccino pentavalente difterico, tetanico, pertossico, poliomelite, haemophilus B </t>
  </si>
  <si>
    <t xml:space="preserve">Vaccino esavalente: difterico, tetanico e pertossico adsorbito + vaccino epatitico B + vaccino inattivato della poliomelite + vaccino hemophilus influenzae B coniugato </t>
  </si>
  <si>
    <t>36 bis</t>
  </si>
  <si>
    <t>Vaccino difterico e tetanico adsorbito (adulti) con contenuto di idrossido di alluminio non maggiore a 1,5 mg</t>
  </si>
  <si>
    <t>AAS1</t>
  </si>
  <si>
    <t>AAS2</t>
  </si>
  <si>
    <t>AAS3</t>
  </si>
  <si>
    <t>AAS4</t>
  </si>
  <si>
    <t>AAS5</t>
  </si>
  <si>
    <t>Vaccino difterico, tetanico, pertossico pediatrico, polio</t>
  </si>
</sst>
</file>

<file path=xl/styles.xml><?xml version="1.0" encoding="utf-8"?>
<styleSheet xmlns="http://schemas.openxmlformats.org/spreadsheetml/2006/main">
  <numFmts count="1">
    <numFmt numFmtId="44" formatCode="_-&quot;€&quot;\ * #,##0.00_-;\-&quot;€&quot;\ * #,##0.00_-;_-&quot;€&quot;\ * &quot;-&quot;??_-;_-@_-"/>
  </numFmts>
  <fonts count="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62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3" fontId="5" fillId="0" borderId="3" xfId="1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8" fillId="0" borderId="1" xfId="0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 wrapText="1"/>
      <protection hidden="1"/>
    </xf>
    <xf numFmtId="0" fontId="7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vertic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8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2" xfId="0" applyFont="1" applyBorder="1" applyAlignment="1" applyProtection="1">
      <alignment vertical="center" wrapText="1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3" fontId="6" fillId="2" borderId="1" xfId="0" applyNumberFormat="1" applyFont="1" applyFill="1" applyBorder="1" applyAlignment="1" applyProtection="1">
      <alignment horizontal="center" vertical="center" wrapText="1"/>
      <protection hidden="1"/>
    </xf>
    <xf numFmtId="4" fontId="6" fillId="2" borderId="1" xfId="0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0" applyNumberFormat="1" applyFont="1" applyBorder="1" applyAlignment="1" applyProtection="1">
      <alignment horizontal="center" vertical="center" wrapText="1"/>
      <protection hidden="1"/>
    </xf>
    <xf numFmtId="3" fontId="0" fillId="2" borderId="5" xfId="0" applyNumberFormat="1" applyFill="1" applyBorder="1" applyAlignment="1" applyProtection="1">
      <alignment vertical="center" wrapText="1"/>
      <protection hidden="1"/>
    </xf>
    <xf numFmtId="4" fontId="6" fillId="2" borderId="1" xfId="0" applyNumberFormat="1" applyFont="1" applyFill="1" applyBorder="1" applyAlignment="1" applyProtection="1">
      <alignment vertical="center" wrapText="1"/>
      <protection hidden="1"/>
    </xf>
    <xf numFmtId="4" fontId="0" fillId="2" borderId="1" xfId="0" applyNumberFormat="1" applyFill="1" applyBorder="1" applyAlignment="1" applyProtection="1">
      <alignment vertical="center" wrapText="1"/>
      <protection hidden="1"/>
    </xf>
    <xf numFmtId="4" fontId="0" fillId="0" borderId="1" xfId="0" applyNumberFormat="1" applyBorder="1" applyAlignment="1" applyProtection="1">
      <alignment vertical="center" wrapText="1"/>
      <protection hidden="1"/>
    </xf>
    <xf numFmtId="4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3" fontId="0" fillId="2" borderId="5" xfId="0" applyNumberFormat="1" applyFont="1" applyFill="1" applyBorder="1" applyAlignment="1" applyProtection="1">
      <alignment vertical="center" wrapText="1"/>
      <protection hidden="1"/>
    </xf>
    <xf numFmtId="4" fontId="0" fillId="2" borderId="1" xfId="0" applyNumberFormat="1" applyFont="1" applyFill="1" applyBorder="1" applyAlignment="1" applyProtection="1">
      <alignment vertical="center" wrapText="1"/>
      <protection hidden="1"/>
    </xf>
    <xf numFmtId="4" fontId="0" fillId="0" borderId="1" xfId="0" applyNumberFormat="1" applyFont="1" applyBorder="1" applyAlignment="1" applyProtection="1">
      <alignment vertical="center" wrapText="1"/>
      <protection hidden="1"/>
    </xf>
    <xf numFmtId="3" fontId="0" fillId="0" borderId="0" xfId="0" applyNumberFormat="1" applyAlignment="1" applyProtection="1">
      <alignment vertical="center" wrapText="1"/>
      <protection hidden="1"/>
    </xf>
    <xf numFmtId="4" fontId="6" fillId="0" borderId="0" xfId="0" applyNumberFormat="1" applyFont="1" applyAlignment="1" applyProtection="1">
      <alignment vertical="center" wrapText="1"/>
      <protection hidden="1"/>
    </xf>
    <xf numFmtId="4" fontId="0" fillId="0" borderId="0" xfId="0" applyNumberFormat="1" applyAlignment="1" applyProtection="1">
      <alignment vertical="center" wrapText="1"/>
      <protection hidden="1"/>
    </xf>
    <xf numFmtId="3" fontId="4" fillId="0" borderId="1" xfId="0" applyNumberFormat="1" applyFont="1" applyBorder="1" applyAlignment="1">
      <alignment horizontal="center" vertical="center" wrapText="1"/>
    </xf>
    <xf numFmtId="3" fontId="1" fillId="0" borderId="3" xfId="1" applyNumberFormat="1" applyFont="1" applyBorder="1" applyAlignment="1">
      <alignment horizontal="center" vertical="center" wrapText="1"/>
    </xf>
    <xf numFmtId="3" fontId="1" fillId="0" borderId="4" xfId="1" applyNumberFormat="1" applyFont="1" applyBorder="1" applyAlignment="1">
      <alignment horizontal="center" vertical="center" wrapText="1"/>
    </xf>
    <xf numFmtId="3" fontId="0" fillId="0" borderId="5" xfId="0" applyNumberFormat="1" applyBorder="1" applyAlignment="1">
      <alignment vertical="center" wrapText="1"/>
    </xf>
    <xf numFmtId="3" fontId="0" fillId="0" borderId="1" xfId="0" applyNumberFormat="1" applyBorder="1" applyAlignment="1">
      <alignment vertical="center" wrapText="1"/>
    </xf>
    <xf numFmtId="3" fontId="0" fillId="0" borderId="6" xfId="0" applyNumberFormat="1" applyBorder="1" applyAlignment="1">
      <alignment vertical="center" wrapText="1"/>
    </xf>
    <xf numFmtId="3" fontId="0" fillId="0" borderId="3" xfId="0" applyNumberForma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 wrapText="1"/>
    </xf>
    <xf numFmtId="3" fontId="0" fillId="0" borderId="0" xfId="0" applyNumberFormat="1" applyFill="1" applyBorder="1" applyAlignment="1">
      <alignment horizontal="center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6"/>
  <sheetViews>
    <sheetView tabSelected="1" zoomScale="80" zoomScaleNormal="80" workbookViewId="0">
      <pane xSplit="3" ySplit="1" topLeftCell="M29" activePane="bottomRight" state="frozen"/>
      <selection pane="topRight" activeCell="E1" sqref="E1"/>
      <selection pane="bottomLeft" activeCell="A2" sqref="A2"/>
      <selection pane="bottomRight" activeCell="L46" sqref="L46"/>
    </sheetView>
  </sheetViews>
  <sheetFormatPr defaultRowHeight="15"/>
  <cols>
    <col min="1" max="1" width="9.140625" style="36"/>
    <col min="2" max="2" width="43.5703125" style="36" customWidth="1"/>
    <col min="3" max="3" width="7.42578125" style="37" customWidth="1"/>
    <col min="4" max="4" width="9.5703125" style="3" customWidth="1"/>
    <col min="5" max="10" width="10" style="15" customWidth="1"/>
    <col min="11" max="11" width="10" style="60" customWidth="1"/>
    <col min="12" max="12" width="13.42578125" style="49" customWidth="1"/>
    <col min="13" max="13" width="10.5703125" style="50" customWidth="1"/>
    <col min="14" max="16" width="13.28515625" style="51" customWidth="1"/>
    <col min="17" max="19" width="18.5703125" style="51" customWidth="1"/>
    <col min="20" max="16384" width="9.140625" style="3"/>
  </cols>
  <sheetData>
    <row r="1" spans="1:19" s="4" customFormat="1" ht="45">
      <c r="A1" s="23" t="s">
        <v>0</v>
      </c>
      <c r="B1" s="24" t="s">
        <v>1</v>
      </c>
      <c r="C1" s="24" t="s">
        <v>2</v>
      </c>
      <c r="D1" s="1" t="s">
        <v>64</v>
      </c>
      <c r="E1" s="52" t="s">
        <v>65</v>
      </c>
      <c r="F1" s="8" t="s">
        <v>66</v>
      </c>
      <c r="G1" s="8" t="s">
        <v>67</v>
      </c>
      <c r="H1" s="8" t="s">
        <v>68</v>
      </c>
      <c r="I1" s="8" t="s">
        <v>43</v>
      </c>
      <c r="J1" s="8" t="s">
        <v>42</v>
      </c>
      <c r="K1" s="59" t="s">
        <v>41</v>
      </c>
      <c r="L1" s="38" t="s">
        <v>44</v>
      </c>
      <c r="M1" s="39" t="s">
        <v>48</v>
      </c>
      <c r="N1" s="39" t="s">
        <v>47</v>
      </c>
      <c r="O1" s="40" t="s">
        <v>45</v>
      </c>
      <c r="P1" s="40" t="s">
        <v>46</v>
      </c>
      <c r="Q1" s="40" t="s">
        <v>49</v>
      </c>
      <c r="R1" s="40" t="s">
        <v>50</v>
      </c>
      <c r="S1" s="40" t="s">
        <v>51</v>
      </c>
    </row>
    <row r="2" spans="1:19">
      <c r="A2" s="23">
        <v>1</v>
      </c>
      <c r="B2" s="25" t="s">
        <v>3</v>
      </c>
      <c r="C2" s="26" t="s">
        <v>4</v>
      </c>
      <c r="D2" s="2">
        <v>3600</v>
      </c>
      <c r="E2" s="53">
        <v>15800</v>
      </c>
      <c r="F2" s="5">
        <v>350</v>
      </c>
      <c r="G2" s="5">
        <v>2500</v>
      </c>
      <c r="H2" s="55">
        <v>13500</v>
      </c>
      <c r="I2" s="9">
        <v>1000</v>
      </c>
      <c r="J2" s="10">
        <v>5500</v>
      </c>
      <c r="K2" s="58"/>
      <c r="L2" s="41">
        <f t="shared" ref="L2:L7" si="0">SUM(D2:K2)</f>
        <v>42250</v>
      </c>
      <c r="M2" s="42">
        <v>2.25</v>
      </c>
      <c r="N2" s="43">
        <f>M2*L2</f>
        <v>95062.5</v>
      </c>
      <c r="O2" s="44">
        <f t="shared" ref="O2:O45" si="1">N2*20/100</f>
        <v>19012.5</v>
      </c>
      <c r="P2" s="44">
        <f t="shared" ref="P2:P45" si="2">N2/12*6</f>
        <v>47531.25</v>
      </c>
      <c r="Q2" s="44">
        <f t="shared" ref="Q2:Q45" si="3">SUM(N2:P2)</f>
        <v>161606.25</v>
      </c>
      <c r="R2" s="45">
        <f t="shared" ref="R2:R45" si="4">IF(N2&gt;20000, (N2*2%), "non prevista")</f>
        <v>1901.25</v>
      </c>
      <c r="S2" s="45">
        <f t="shared" ref="S2:S45" si="5">IF(N2&gt;20000, (N2*1%), "non prevista")</f>
        <v>950.625</v>
      </c>
    </row>
    <row r="3" spans="1:19" ht="30">
      <c r="A3" s="23">
        <v>2</v>
      </c>
      <c r="B3" s="25" t="s">
        <v>5</v>
      </c>
      <c r="C3" s="27" t="s">
        <v>4</v>
      </c>
      <c r="D3" s="2">
        <v>30</v>
      </c>
      <c r="E3" s="53">
        <v>60</v>
      </c>
      <c r="F3" s="5">
        <v>450</v>
      </c>
      <c r="G3" s="5">
        <v>150</v>
      </c>
      <c r="H3" s="55">
        <v>10500</v>
      </c>
      <c r="I3" s="9"/>
      <c r="J3" s="10"/>
      <c r="K3" s="58"/>
      <c r="L3" s="41">
        <f t="shared" si="0"/>
        <v>11190</v>
      </c>
      <c r="M3" s="42">
        <v>13.18</v>
      </c>
      <c r="N3" s="43">
        <f t="shared" ref="N3:N45" si="6">M3*L3</f>
        <v>147484.19999999998</v>
      </c>
      <c r="O3" s="44">
        <f t="shared" si="1"/>
        <v>29496.839999999997</v>
      </c>
      <c r="P3" s="44">
        <f t="shared" si="2"/>
        <v>73742.099999999991</v>
      </c>
      <c r="Q3" s="44">
        <f t="shared" si="3"/>
        <v>250723.13999999996</v>
      </c>
      <c r="R3" s="45">
        <f t="shared" si="4"/>
        <v>2949.6839999999997</v>
      </c>
      <c r="S3" s="45">
        <f t="shared" si="5"/>
        <v>1474.8419999999999</v>
      </c>
    </row>
    <row r="4" spans="1:19" ht="30">
      <c r="A4" s="23">
        <v>3</v>
      </c>
      <c r="B4" s="25" t="s">
        <v>6</v>
      </c>
      <c r="C4" s="26" t="s">
        <v>4</v>
      </c>
      <c r="D4" s="2">
        <v>4200</v>
      </c>
      <c r="E4" s="53">
        <v>5100</v>
      </c>
      <c r="F4" s="5">
        <v>1500</v>
      </c>
      <c r="G4" s="5">
        <v>5500</v>
      </c>
      <c r="H4" s="55">
        <v>14.5</v>
      </c>
      <c r="I4" s="9"/>
      <c r="J4" s="10"/>
      <c r="K4" s="58"/>
      <c r="L4" s="41">
        <f t="shared" si="0"/>
        <v>16314.5</v>
      </c>
      <c r="M4" s="42">
        <v>12.27</v>
      </c>
      <c r="N4" s="43">
        <f t="shared" si="6"/>
        <v>200178.91499999998</v>
      </c>
      <c r="O4" s="44">
        <f t="shared" si="1"/>
        <v>40035.782999999996</v>
      </c>
      <c r="P4" s="44">
        <f t="shared" si="2"/>
        <v>100089.45749999999</v>
      </c>
      <c r="Q4" s="44">
        <f t="shared" si="3"/>
        <v>340304.15549999999</v>
      </c>
      <c r="R4" s="45">
        <f t="shared" si="4"/>
        <v>4003.5782999999997</v>
      </c>
      <c r="S4" s="45">
        <f t="shared" si="5"/>
        <v>2001.7891499999998</v>
      </c>
    </row>
    <row r="5" spans="1:19" ht="30">
      <c r="A5" s="23">
        <v>4</v>
      </c>
      <c r="B5" s="25" t="s">
        <v>7</v>
      </c>
      <c r="C5" s="27" t="s">
        <v>4</v>
      </c>
      <c r="D5" s="2">
        <v>50</v>
      </c>
      <c r="E5" s="53">
        <v>300</v>
      </c>
      <c r="F5" s="5">
        <v>150</v>
      </c>
      <c r="G5" s="5">
        <v>200</v>
      </c>
      <c r="H5" s="55">
        <v>0</v>
      </c>
      <c r="I5" s="9"/>
      <c r="J5" s="10"/>
      <c r="K5" s="58"/>
      <c r="L5" s="41">
        <f t="shared" si="0"/>
        <v>700</v>
      </c>
      <c r="M5" s="42">
        <v>10.7</v>
      </c>
      <c r="N5" s="43">
        <f t="shared" si="6"/>
        <v>7489.9999999999991</v>
      </c>
      <c r="O5" s="44">
        <f t="shared" si="1"/>
        <v>1497.9999999999998</v>
      </c>
      <c r="P5" s="44">
        <f t="shared" si="2"/>
        <v>3745</v>
      </c>
      <c r="Q5" s="44">
        <f t="shared" si="3"/>
        <v>12732.999999999998</v>
      </c>
      <c r="R5" s="45" t="str">
        <f t="shared" si="4"/>
        <v>non prevista</v>
      </c>
      <c r="S5" s="45" t="str">
        <f t="shared" si="5"/>
        <v>non prevista</v>
      </c>
    </row>
    <row r="6" spans="1:19" ht="60">
      <c r="A6" s="23">
        <v>5</v>
      </c>
      <c r="B6" s="25" t="s">
        <v>8</v>
      </c>
      <c r="C6" s="26" t="s">
        <v>4</v>
      </c>
      <c r="D6" s="2">
        <v>7000</v>
      </c>
      <c r="E6" s="53">
        <v>200</v>
      </c>
      <c r="F6" s="5">
        <v>1800</v>
      </c>
      <c r="G6" s="5">
        <v>5000</v>
      </c>
      <c r="H6" s="55">
        <v>7500</v>
      </c>
      <c r="I6" s="9"/>
      <c r="J6" s="10"/>
      <c r="K6" s="58">
        <v>100</v>
      </c>
      <c r="L6" s="41">
        <f t="shared" si="0"/>
        <v>21600</v>
      </c>
      <c r="M6" s="42">
        <v>2.33</v>
      </c>
      <c r="N6" s="43">
        <f t="shared" si="6"/>
        <v>50328</v>
      </c>
      <c r="O6" s="44">
        <f t="shared" si="1"/>
        <v>10065.6</v>
      </c>
      <c r="P6" s="44">
        <f t="shared" si="2"/>
        <v>25164</v>
      </c>
      <c r="Q6" s="44">
        <f t="shared" si="3"/>
        <v>85557.6</v>
      </c>
      <c r="R6" s="45">
        <f t="shared" si="4"/>
        <v>1006.5600000000001</v>
      </c>
      <c r="S6" s="45">
        <f t="shared" si="5"/>
        <v>503.28000000000003</v>
      </c>
    </row>
    <row r="7" spans="1:19" ht="45">
      <c r="A7" s="23" t="s">
        <v>59</v>
      </c>
      <c r="B7" s="25" t="s">
        <v>63</v>
      </c>
      <c r="C7" s="26" t="s">
        <v>4</v>
      </c>
      <c r="D7" s="2"/>
      <c r="E7" s="53">
        <v>6600</v>
      </c>
      <c r="F7" s="5"/>
      <c r="G7" s="5"/>
      <c r="H7" s="55">
        <v>0</v>
      </c>
      <c r="I7" s="9"/>
      <c r="J7" s="10"/>
      <c r="K7" s="58"/>
      <c r="L7" s="41">
        <f t="shared" si="0"/>
        <v>6600</v>
      </c>
      <c r="M7" s="42">
        <v>2.33</v>
      </c>
      <c r="N7" s="43">
        <f t="shared" si="6"/>
        <v>15378</v>
      </c>
      <c r="O7" s="44">
        <f t="shared" si="1"/>
        <v>3075.6</v>
      </c>
      <c r="P7" s="44">
        <f t="shared" si="2"/>
        <v>7689</v>
      </c>
      <c r="Q7" s="44">
        <f t="shared" si="3"/>
        <v>26142.6</v>
      </c>
      <c r="R7" s="45" t="str">
        <f t="shared" si="4"/>
        <v>non prevista</v>
      </c>
      <c r="S7" s="45" t="str">
        <f t="shared" si="5"/>
        <v>non prevista</v>
      </c>
    </row>
    <row r="8" spans="1:19" ht="30">
      <c r="A8" s="23">
        <v>6</v>
      </c>
      <c r="B8" s="25" t="s">
        <v>60</v>
      </c>
      <c r="C8" s="26" t="s">
        <v>4</v>
      </c>
      <c r="D8" s="2">
        <v>100</v>
      </c>
      <c r="E8" s="53">
        <v>140</v>
      </c>
      <c r="F8" s="5">
        <v>60</v>
      </c>
      <c r="G8" s="5">
        <v>150</v>
      </c>
      <c r="H8" s="55">
        <v>150</v>
      </c>
      <c r="I8" s="9"/>
      <c r="J8" s="10"/>
      <c r="K8" s="58"/>
      <c r="L8" s="41">
        <f t="shared" ref="L8:L37" si="7">SUM(D8:K8)</f>
        <v>600</v>
      </c>
      <c r="M8" s="42">
        <v>29.9</v>
      </c>
      <c r="N8" s="43">
        <f t="shared" si="6"/>
        <v>17940</v>
      </c>
      <c r="O8" s="44">
        <f t="shared" si="1"/>
        <v>3588</v>
      </c>
      <c r="P8" s="44">
        <f t="shared" si="2"/>
        <v>8970</v>
      </c>
      <c r="Q8" s="44">
        <f t="shared" si="3"/>
        <v>30498</v>
      </c>
      <c r="R8" s="45" t="str">
        <f t="shared" si="4"/>
        <v>non prevista</v>
      </c>
      <c r="S8" s="45" t="str">
        <f t="shared" si="5"/>
        <v>non prevista</v>
      </c>
    </row>
    <row r="9" spans="1:19" ht="60">
      <c r="A9" s="23">
        <v>7</v>
      </c>
      <c r="B9" s="25" t="s">
        <v>61</v>
      </c>
      <c r="C9" s="27" t="s">
        <v>4</v>
      </c>
      <c r="D9" s="2">
        <v>15000</v>
      </c>
      <c r="E9" s="53">
        <v>15350</v>
      </c>
      <c r="F9" s="5">
        <v>10000</v>
      </c>
      <c r="G9" s="5">
        <v>16000</v>
      </c>
      <c r="H9" s="55">
        <v>21000</v>
      </c>
      <c r="I9" s="9"/>
      <c r="J9" s="10">
        <v>60</v>
      </c>
      <c r="K9" s="58">
        <v>100</v>
      </c>
      <c r="L9" s="41">
        <f t="shared" si="7"/>
        <v>77510</v>
      </c>
      <c r="M9" s="42">
        <v>44.4</v>
      </c>
      <c r="N9" s="43">
        <f t="shared" si="6"/>
        <v>3441444</v>
      </c>
      <c r="O9" s="44">
        <f t="shared" si="1"/>
        <v>688288.8</v>
      </c>
      <c r="P9" s="44">
        <f t="shared" si="2"/>
        <v>1720722</v>
      </c>
      <c r="Q9" s="44">
        <f t="shared" si="3"/>
        <v>5850454.7999999998</v>
      </c>
      <c r="R9" s="45">
        <f t="shared" si="4"/>
        <v>68828.88</v>
      </c>
      <c r="S9" s="45">
        <f t="shared" si="5"/>
        <v>34414.44</v>
      </c>
    </row>
    <row r="10" spans="1:19">
      <c r="A10" s="23">
        <v>8</v>
      </c>
      <c r="B10" s="25" t="s">
        <v>9</v>
      </c>
      <c r="C10" s="27" t="s">
        <v>4</v>
      </c>
      <c r="D10" s="6">
        <v>1000</v>
      </c>
      <c r="E10" s="53">
        <v>1500</v>
      </c>
      <c r="F10" s="5">
        <v>150</v>
      </c>
      <c r="G10" s="5">
        <v>700</v>
      </c>
      <c r="H10" s="55">
        <v>900</v>
      </c>
      <c r="I10" s="9"/>
      <c r="J10" s="10"/>
      <c r="K10" s="58"/>
      <c r="L10" s="41">
        <f t="shared" si="7"/>
        <v>4250</v>
      </c>
      <c r="M10" s="42">
        <v>6.1</v>
      </c>
      <c r="N10" s="43">
        <f t="shared" si="6"/>
        <v>25925</v>
      </c>
      <c r="O10" s="44">
        <f t="shared" si="1"/>
        <v>5185</v>
      </c>
      <c r="P10" s="44">
        <f t="shared" si="2"/>
        <v>12962.5</v>
      </c>
      <c r="Q10" s="44">
        <f t="shared" si="3"/>
        <v>44072.5</v>
      </c>
      <c r="R10" s="45">
        <f t="shared" si="4"/>
        <v>518.5</v>
      </c>
      <c r="S10" s="45">
        <f t="shared" si="5"/>
        <v>259.25</v>
      </c>
    </row>
    <row r="11" spans="1:19">
      <c r="A11" s="23">
        <v>9</v>
      </c>
      <c r="B11" s="25" t="s">
        <v>10</v>
      </c>
      <c r="C11" s="26" t="s">
        <v>4</v>
      </c>
      <c r="D11" s="2">
        <v>30</v>
      </c>
      <c r="E11" s="18">
        <v>0</v>
      </c>
      <c r="F11" s="5">
        <v>0</v>
      </c>
      <c r="G11" s="14"/>
      <c r="H11" s="55">
        <v>0</v>
      </c>
      <c r="I11" s="9"/>
      <c r="J11" s="10"/>
      <c r="K11" s="58"/>
      <c r="L11" s="41">
        <f t="shared" si="7"/>
        <v>30</v>
      </c>
      <c r="M11" s="42">
        <v>1.32</v>
      </c>
      <c r="N11" s="43">
        <f t="shared" si="6"/>
        <v>39.6</v>
      </c>
      <c r="O11" s="44">
        <f t="shared" si="1"/>
        <v>7.92</v>
      </c>
      <c r="P11" s="44">
        <f t="shared" si="2"/>
        <v>19.8</v>
      </c>
      <c r="Q11" s="44">
        <f t="shared" si="3"/>
        <v>67.320000000000007</v>
      </c>
      <c r="R11" s="45" t="str">
        <f t="shared" si="4"/>
        <v>non prevista</v>
      </c>
      <c r="S11" s="45" t="str">
        <f t="shared" si="5"/>
        <v>non prevista</v>
      </c>
    </row>
    <row r="12" spans="1:19">
      <c r="A12" s="23">
        <v>10</v>
      </c>
      <c r="B12" s="28" t="s">
        <v>11</v>
      </c>
      <c r="C12" s="29" t="s">
        <v>4</v>
      </c>
      <c r="D12" s="2">
        <v>21000</v>
      </c>
      <c r="E12" s="53">
        <v>36500</v>
      </c>
      <c r="F12" s="5">
        <v>28000</v>
      </c>
      <c r="G12" s="5">
        <v>40000</v>
      </c>
      <c r="H12" s="55">
        <v>21200</v>
      </c>
      <c r="I12" s="9">
        <v>120</v>
      </c>
      <c r="J12" s="10">
        <v>20</v>
      </c>
      <c r="K12" s="58"/>
      <c r="L12" s="41">
        <f t="shared" si="7"/>
        <v>146840</v>
      </c>
      <c r="M12" s="42">
        <v>42.6</v>
      </c>
      <c r="N12" s="43">
        <f t="shared" si="6"/>
        <v>6255384</v>
      </c>
      <c r="O12" s="44">
        <f t="shared" si="1"/>
        <v>1251076.8</v>
      </c>
      <c r="P12" s="44">
        <f t="shared" si="2"/>
        <v>3127692</v>
      </c>
      <c r="Q12" s="44">
        <f t="shared" si="3"/>
        <v>10634152.800000001</v>
      </c>
      <c r="R12" s="45">
        <f t="shared" si="4"/>
        <v>125107.68000000001</v>
      </c>
      <c r="S12" s="45">
        <f t="shared" si="5"/>
        <v>62553.840000000004</v>
      </c>
    </row>
    <row r="13" spans="1:19" ht="30">
      <c r="A13" s="23">
        <v>11</v>
      </c>
      <c r="B13" s="28" t="s">
        <v>12</v>
      </c>
      <c r="C13" s="29" t="s">
        <v>4</v>
      </c>
      <c r="D13" s="2">
        <v>300</v>
      </c>
      <c r="E13" s="53">
        <v>4000</v>
      </c>
      <c r="F13" s="5">
        <v>0</v>
      </c>
      <c r="G13" s="5">
        <v>250</v>
      </c>
      <c r="H13" s="55">
        <v>350</v>
      </c>
      <c r="I13" s="9"/>
      <c r="J13" s="10">
        <v>110</v>
      </c>
      <c r="K13" s="58"/>
      <c r="L13" s="41">
        <f t="shared" si="7"/>
        <v>5010</v>
      </c>
      <c r="M13" s="42">
        <v>16</v>
      </c>
      <c r="N13" s="43">
        <f t="shared" si="6"/>
        <v>80160</v>
      </c>
      <c r="O13" s="44">
        <f t="shared" si="1"/>
        <v>16032</v>
      </c>
      <c r="P13" s="44">
        <f t="shared" si="2"/>
        <v>40080</v>
      </c>
      <c r="Q13" s="44">
        <f t="shared" si="3"/>
        <v>136272</v>
      </c>
      <c r="R13" s="45">
        <f t="shared" si="4"/>
        <v>1603.2</v>
      </c>
      <c r="S13" s="45">
        <f t="shared" si="5"/>
        <v>801.6</v>
      </c>
    </row>
    <row r="14" spans="1:19" ht="30">
      <c r="A14" s="23">
        <v>12</v>
      </c>
      <c r="B14" s="25" t="s">
        <v>52</v>
      </c>
      <c r="C14" s="26" t="s">
        <v>4</v>
      </c>
      <c r="D14" s="2">
        <v>60</v>
      </c>
      <c r="E14" s="53">
        <v>20</v>
      </c>
      <c r="F14" s="5">
        <v>0</v>
      </c>
      <c r="G14" s="5"/>
      <c r="H14" s="55">
        <v>130</v>
      </c>
      <c r="I14" s="9"/>
      <c r="J14" s="10">
        <v>3</v>
      </c>
      <c r="K14" s="58"/>
      <c r="L14" s="41">
        <f t="shared" si="7"/>
        <v>213</v>
      </c>
      <c r="M14" s="42">
        <v>9.1999999999999993</v>
      </c>
      <c r="N14" s="43">
        <f t="shared" si="6"/>
        <v>1959.6</v>
      </c>
      <c r="O14" s="44">
        <f t="shared" si="1"/>
        <v>391.92</v>
      </c>
      <c r="P14" s="44">
        <f t="shared" si="2"/>
        <v>979.8</v>
      </c>
      <c r="Q14" s="44">
        <f t="shared" si="3"/>
        <v>3331.3199999999997</v>
      </c>
      <c r="R14" s="45" t="str">
        <f t="shared" si="4"/>
        <v>non prevista</v>
      </c>
      <c r="S14" s="45" t="str">
        <f t="shared" si="5"/>
        <v>non prevista</v>
      </c>
    </row>
    <row r="15" spans="1:19" ht="30">
      <c r="A15" s="23">
        <v>13</v>
      </c>
      <c r="B15" s="28" t="s">
        <v>53</v>
      </c>
      <c r="C15" s="26" t="s">
        <v>4</v>
      </c>
      <c r="D15" s="6">
        <v>3500</v>
      </c>
      <c r="E15" s="53">
        <v>6000</v>
      </c>
      <c r="F15" s="5">
        <v>4500</v>
      </c>
      <c r="G15" s="5">
        <v>6500</v>
      </c>
      <c r="H15" s="55">
        <v>6000</v>
      </c>
      <c r="I15" s="16"/>
      <c r="J15" s="10"/>
      <c r="K15" s="14"/>
      <c r="L15" s="41">
        <f t="shared" si="7"/>
        <v>26500</v>
      </c>
      <c r="M15" s="42">
        <v>40</v>
      </c>
      <c r="N15" s="43">
        <f t="shared" si="6"/>
        <v>1060000</v>
      </c>
      <c r="O15" s="44">
        <f t="shared" si="1"/>
        <v>212000</v>
      </c>
      <c r="P15" s="44">
        <f t="shared" si="2"/>
        <v>530000</v>
      </c>
      <c r="Q15" s="44">
        <f t="shared" si="3"/>
        <v>1802000</v>
      </c>
      <c r="R15" s="45">
        <f t="shared" si="4"/>
        <v>21200</v>
      </c>
      <c r="S15" s="45">
        <f t="shared" si="5"/>
        <v>10600</v>
      </c>
    </row>
    <row r="16" spans="1:19" ht="30">
      <c r="A16" s="30" t="s">
        <v>54</v>
      </c>
      <c r="B16" s="28" t="s">
        <v>57</v>
      </c>
      <c r="C16" s="31" t="s">
        <v>4</v>
      </c>
      <c r="D16" s="2">
        <v>300</v>
      </c>
      <c r="E16" s="5">
        <v>110</v>
      </c>
      <c r="F16" s="5">
        <v>150</v>
      </c>
      <c r="G16" s="5">
        <v>100</v>
      </c>
      <c r="H16" s="56">
        <v>150</v>
      </c>
      <c r="I16" s="5"/>
      <c r="J16" s="5"/>
      <c r="K16" s="58"/>
      <c r="L16" s="41">
        <f t="shared" si="7"/>
        <v>810</v>
      </c>
      <c r="M16" s="42">
        <v>39</v>
      </c>
      <c r="N16" s="43">
        <f t="shared" si="6"/>
        <v>31590</v>
      </c>
      <c r="O16" s="44">
        <f t="shared" si="1"/>
        <v>6318</v>
      </c>
      <c r="P16" s="44">
        <f t="shared" si="2"/>
        <v>15795</v>
      </c>
      <c r="Q16" s="44">
        <f t="shared" si="3"/>
        <v>53703</v>
      </c>
      <c r="R16" s="45">
        <f t="shared" si="4"/>
        <v>631.80000000000007</v>
      </c>
      <c r="S16" s="45">
        <f t="shared" si="5"/>
        <v>315.90000000000003</v>
      </c>
    </row>
    <row r="17" spans="1:19">
      <c r="A17" s="23">
        <v>14</v>
      </c>
      <c r="B17" s="25" t="s">
        <v>13</v>
      </c>
      <c r="C17" s="26" t="s">
        <v>4</v>
      </c>
      <c r="D17" s="2">
        <v>4000</v>
      </c>
      <c r="E17" s="53">
        <v>4900</v>
      </c>
      <c r="F17" s="5">
        <v>3600</v>
      </c>
      <c r="G17" s="5">
        <v>6000</v>
      </c>
      <c r="H17" s="55">
        <v>7500</v>
      </c>
      <c r="I17" s="9"/>
      <c r="J17" s="10"/>
      <c r="K17" s="58"/>
      <c r="L17" s="41">
        <f t="shared" si="7"/>
        <v>26000</v>
      </c>
      <c r="M17" s="42">
        <v>8.4</v>
      </c>
      <c r="N17" s="43">
        <f t="shared" si="6"/>
        <v>218400</v>
      </c>
      <c r="O17" s="44">
        <f t="shared" si="1"/>
        <v>43680</v>
      </c>
      <c r="P17" s="44">
        <f t="shared" si="2"/>
        <v>109200</v>
      </c>
      <c r="Q17" s="44">
        <f t="shared" si="3"/>
        <v>371280</v>
      </c>
      <c r="R17" s="45">
        <f t="shared" si="4"/>
        <v>4368</v>
      </c>
      <c r="S17" s="45">
        <f t="shared" si="5"/>
        <v>2184</v>
      </c>
    </row>
    <row r="18" spans="1:19" ht="30">
      <c r="A18" s="23">
        <v>15</v>
      </c>
      <c r="B18" s="25" t="s">
        <v>14</v>
      </c>
      <c r="C18" s="26" t="s">
        <v>4</v>
      </c>
      <c r="D18" s="2">
        <v>100</v>
      </c>
      <c r="E18" s="53">
        <v>170</v>
      </c>
      <c r="F18" s="5">
        <v>150</v>
      </c>
      <c r="G18" s="5">
        <v>150</v>
      </c>
      <c r="H18" s="55">
        <v>150</v>
      </c>
      <c r="I18" s="9"/>
      <c r="J18" s="10">
        <v>9</v>
      </c>
      <c r="K18" s="58"/>
      <c r="L18" s="41">
        <f t="shared" si="7"/>
        <v>729</v>
      </c>
      <c r="M18" s="42">
        <v>10.71</v>
      </c>
      <c r="N18" s="43">
        <f t="shared" si="6"/>
        <v>7807.5900000000011</v>
      </c>
      <c r="O18" s="44">
        <f t="shared" si="1"/>
        <v>1561.5180000000003</v>
      </c>
      <c r="P18" s="44">
        <f t="shared" si="2"/>
        <v>3903.7950000000001</v>
      </c>
      <c r="Q18" s="44">
        <f t="shared" si="3"/>
        <v>13272.903000000002</v>
      </c>
      <c r="R18" s="45" t="str">
        <f t="shared" si="4"/>
        <v>non prevista</v>
      </c>
      <c r="S18" s="45" t="str">
        <f t="shared" si="5"/>
        <v>non prevista</v>
      </c>
    </row>
    <row r="19" spans="1:19">
      <c r="A19" s="23">
        <v>16</v>
      </c>
      <c r="B19" s="25" t="s">
        <v>15</v>
      </c>
      <c r="C19" s="27" t="s">
        <v>4</v>
      </c>
      <c r="D19" s="2">
        <v>350</v>
      </c>
      <c r="E19" s="53">
        <v>500</v>
      </c>
      <c r="F19" s="5">
        <v>450</v>
      </c>
      <c r="G19" s="5">
        <v>500</v>
      </c>
      <c r="H19" s="55">
        <v>150</v>
      </c>
      <c r="I19" s="9"/>
      <c r="J19" s="58"/>
      <c r="K19" s="58"/>
      <c r="L19" s="41">
        <f t="shared" si="7"/>
        <v>1950</v>
      </c>
      <c r="M19" s="42">
        <v>28.63</v>
      </c>
      <c r="N19" s="43">
        <f t="shared" si="6"/>
        <v>55828.5</v>
      </c>
      <c r="O19" s="44">
        <f t="shared" si="1"/>
        <v>11165.7</v>
      </c>
      <c r="P19" s="44">
        <f t="shared" si="2"/>
        <v>27914.25</v>
      </c>
      <c r="Q19" s="44">
        <f t="shared" si="3"/>
        <v>94908.45</v>
      </c>
      <c r="R19" s="45">
        <f t="shared" si="4"/>
        <v>1116.57</v>
      </c>
      <c r="S19" s="45">
        <f t="shared" si="5"/>
        <v>558.28499999999997</v>
      </c>
    </row>
    <row r="20" spans="1:19">
      <c r="A20" s="23">
        <v>17</v>
      </c>
      <c r="B20" s="25" t="s">
        <v>16</v>
      </c>
      <c r="C20" s="26" t="s">
        <v>4</v>
      </c>
      <c r="D20" s="2"/>
      <c r="E20" s="18">
        <v>0</v>
      </c>
      <c r="F20" s="5">
        <v>0</v>
      </c>
      <c r="G20" s="5"/>
      <c r="H20" s="55">
        <v>0</v>
      </c>
      <c r="I20" s="9"/>
      <c r="J20" s="10">
        <v>10</v>
      </c>
      <c r="K20" s="58"/>
      <c r="L20" s="41">
        <f t="shared" si="7"/>
        <v>10</v>
      </c>
      <c r="M20" s="42">
        <v>1.52</v>
      </c>
      <c r="N20" s="43">
        <f t="shared" si="6"/>
        <v>15.2</v>
      </c>
      <c r="O20" s="44">
        <f t="shared" si="1"/>
        <v>3.04</v>
      </c>
      <c r="P20" s="44">
        <f t="shared" si="2"/>
        <v>7.6</v>
      </c>
      <c r="Q20" s="44">
        <f t="shared" si="3"/>
        <v>25.839999999999996</v>
      </c>
      <c r="R20" s="45" t="str">
        <f t="shared" si="4"/>
        <v>non prevista</v>
      </c>
      <c r="S20" s="45" t="str">
        <f t="shared" si="5"/>
        <v>non prevista</v>
      </c>
    </row>
    <row r="21" spans="1:19">
      <c r="A21" s="23">
        <v>18</v>
      </c>
      <c r="B21" s="25" t="s">
        <v>17</v>
      </c>
      <c r="C21" s="26" t="s">
        <v>4</v>
      </c>
      <c r="D21" s="6">
        <v>4500</v>
      </c>
      <c r="E21" s="53">
        <v>2500</v>
      </c>
      <c r="F21" s="5">
        <v>1500</v>
      </c>
      <c r="G21" s="14"/>
      <c r="H21" s="55">
        <v>2400</v>
      </c>
      <c r="I21" s="9">
        <v>5000</v>
      </c>
      <c r="J21" s="10">
        <v>60</v>
      </c>
      <c r="K21" s="14"/>
      <c r="L21" s="41">
        <f t="shared" si="7"/>
        <v>15960</v>
      </c>
      <c r="M21" s="42">
        <v>0.78</v>
      </c>
      <c r="N21" s="43">
        <f t="shared" si="6"/>
        <v>12448.800000000001</v>
      </c>
      <c r="O21" s="44">
        <f t="shared" si="1"/>
        <v>2489.7600000000002</v>
      </c>
      <c r="P21" s="44">
        <f t="shared" si="2"/>
        <v>6224.4000000000005</v>
      </c>
      <c r="Q21" s="44">
        <f t="shared" si="3"/>
        <v>21162.960000000003</v>
      </c>
      <c r="R21" s="45" t="str">
        <f t="shared" si="4"/>
        <v>non prevista</v>
      </c>
      <c r="S21" s="45" t="str">
        <f t="shared" si="5"/>
        <v>non prevista</v>
      </c>
    </row>
    <row r="22" spans="1:19">
      <c r="A22" s="23">
        <v>20</v>
      </c>
      <c r="B22" s="25" t="s">
        <v>18</v>
      </c>
      <c r="C22" s="27" t="s">
        <v>4</v>
      </c>
      <c r="D22" s="2">
        <v>6000</v>
      </c>
      <c r="E22" s="53">
        <v>4300</v>
      </c>
      <c r="F22" s="5">
        <v>18000</v>
      </c>
      <c r="G22" s="5">
        <v>12000</v>
      </c>
      <c r="H22" s="55">
        <v>10200</v>
      </c>
      <c r="I22" s="9"/>
      <c r="J22" s="10"/>
      <c r="K22" s="58"/>
      <c r="L22" s="41">
        <f t="shared" si="7"/>
        <v>50500</v>
      </c>
      <c r="M22" s="42">
        <v>32</v>
      </c>
      <c r="N22" s="43">
        <f t="shared" si="6"/>
        <v>1616000</v>
      </c>
      <c r="O22" s="44">
        <f t="shared" si="1"/>
        <v>323200</v>
      </c>
      <c r="P22" s="44">
        <f t="shared" si="2"/>
        <v>808000</v>
      </c>
      <c r="Q22" s="44">
        <f t="shared" si="3"/>
        <v>2747200</v>
      </c>
      <c r="R22" s="45">
        <f t="shared" si="4"/>
        <v>32320</v>
      </c>
      <c r="S22" s="45">
        <f t="shared" si="5"/>
        <v>16160</v>
      </c>
    </row>
    <row r="23" spans="1:19">
      <c r="A23" s="23">
        <v>21</v>
      </c>
      <c r="B23" s="25" t="s">
        <v>19</v>
      </c>
      <c r="C23" s="31" t="s">
        <v>4</v>
      </c>
      <c r="D23" s="2">
        <v>4000</v>
      </c>
      <c r="E23" s="53">
        <v>3000</v>
      </c>
      <c r="F23" s="5">
        <v>5400</v>
      </c>
      <c r="G23" s="5">
        <v>3500</v>
      </c>
      <c r="H23" s="55">
        <v>6600</v>
      </c>
      <c r="I23" s="9"/>
      <c r="J23" s="10"/>
      <c r="K23" s="58"/>
      <c r="L23" s="41">
        <f t="shared" si="7"/>
        <v>22500</v>
      </c>
      <c r="M23" s="42">
        <v>25.04</v>
      </c>
      <c r="N23" s="43">
        <f t="shared" si="6"/>
        <v>563400</v>
      </c>
      <c r="O23" s="44">
        <f t="shared" si="1"/>
        <v>112680</v>
      </c>
      <c r="P23" s="44">
        <f t="shared" si="2"/>
        <v>281700</v>
      </c>
      <c r="Q23" s="44">
        <f t="shared" si="3"/>
        <v>957780</v>
      </c>
      <c r="R23" s="45">
        <f t="shared" si="4"/>
        <v>11268</v>
      </c>
      <c r="S23" s="45">
        <f t="shared" si="5"/>
        <v>5634</v>
      </c>
    </row>
    <row r="24" spans="1:19">
      <c r="A24" s="23">
        <v>22</v>
      </c>
      <c r="B24" s="25" t="s">
        <v>20</v>
      </c>
      <c r="C24" s="23" t="s">
        <v>39</v>
      </c>
      <c r="D24" s="2"/>
      <c r="E24" s="53">
        <v>2300</v>
      </c>
      <c r="F24" s="5">
        <v>4500</v>
      </c>
      <c r="G24" s="5">
        <v>1700</v>
      </c>
      <c r="H24" s="55">
        <v>4500</v>
      </c>
      <c r="I24" s="9"/>
      <c r="J24" s="10"/>
      <c r="K24" s="58"/>
      <c r="L24" s="41">
        <f t="shared" si="7"/>
        <v>13000</v>
      </c>
      <c r="M24" s="42">
        <v>2.67</v>
      </c>
      <c r="N24" s="43">
        <f t="shared" si="6"/>
        <v>34710</v>
      </c>
      <c r="O24" s="44">
        <f t="shared" si="1"/>
        <v>6942</v>
      </c>
      <c r="P24" s="44">
        <f t="shared" si="2"/>
        <v>17355</v>
      </c>
      <c r="Q24" s="44">
        <f t="shared" si="3"/>
        <v>59007</v>
      </c>
      <c r="R24" s="45">
        <f t="shared" si="4"/>
        <v>694.2</v>
      </c>
      <c r="S24" s="45">
        <f t="shared" si="5"/>
        <v>347.1</v>
      </c>
    </row>
    <row r="25" spans="1:19">
      <c r="A25" s="23">
        <v>23</v>
      </c>
      <c r="B25" s="25" t="s">
        <v>21</v>
      </c>
      <c r="C25" s="31" t="s">
        <v>4</v>
      </c>
      <c r="D25" s="2">
        <v>1100</v>
      </c>
      <c r="E25" s="53">
        <v>1150</v>
      </c>
      <c r="F25" s="5">
        <v>60</v>
      </c>
      <c r="G25" s="5">
        <v>1000</v>
      </c>
      <c r="H25" s="55">
        <v>180</v>
      </c>
      <c r="I25" s="9"/>
      <c r="J25" s="10"/>
      <c r="K25" s="58"/>
      <c r="L25" s="41">
        <f t="shared" si="7"/>
        <v>3490</v>
      </c>
      <c r="M25" s="42">
        <v>7.8</v>
      </c>
      <c r="N25" s="43">
        <f t="shared" si="6"/>
        <v>27222</v>
      </c>
      <c r="O25" s="44">
        <f t="shared" si="1"/>
        <v>5444.4</v>
      </c>
      <c r="P25" s="44">
        <f t="shared" si="2"/>
        <v>13611</v>
      </c>
      <c r="Q25" s="44">
        <f t="shared" si="3"/>
        <v>46277.4</v>
      </c>
      <c r="R25" s="45">
        <f t="shared" si="4"/>
        <v>544.44000000000005</v>
      </c>
      <c r="S25" s="45">
        <f t="shared" si="5"/>
        <v>272.22000000000003</v>
      </c>
    </row>
    <row r="26" spans="1:19" ht="30">
      <c r="A26" s="23">
        <v>24</v>
      </c>
      <c r="B26" s="25" t="s">
        <v>22</v>
      </c>
      <c r="C26" s="23" t="s">
        <v>40</v>
      </c>
      <c r="D26" s="2"/>
      <c r="E26" s="53">
        <v>570</v>
      </c>
      <c r="F26" s="5">
        <v>600</v>
      </c>
      <c r="G26" s="5">
        <v>5000</v>
      </c>
      <c r="H26" s="55">
        <v>90</v>
      </c>
      <c r="I26" s="9"/>
      <c r="J26" s="10"/>
      <c r="K26" s="58"/>
      <c r="L26" s="41">
        <f t="shared" si="7"/>
        <v>6260</v>
      </c>
      <c r="M26" s="42">
        <v>9.1999999999999993</v>
      </c>
      <c r="N26" s="43">
        <f t="shared" si="6"/>
        <v>57591.999999999993</v>
      </c>
      <c r="O26" s="44">
        <f t="shared" si="1"/>
        <v>11518.399999999998</v>
      </c>
      <c r="P26" s="44">
        <f t="shared" si="2"/>
        <v>28796</v>
      </c>
      <c r="Q26" s="44">
        <f t="shared" si="3"/>
        <v>97906.4</v>
      </c>
      <c r="R26" s="45">
        <f t="shared" si="4"/>
        <v>1151.8399999999999</v>
      </c>
      <c r="S26" s="45">
        <f t="shared" si="5"/>
        <v>575.91999999999996</v>
      </c>
    </row>
    <row r="27" spans="1:19">
      <c r="A27" s="23">
        <v>25</v>
      </c>
      <c r="B27" s="25" t="s">
        <v>23</v>
      </c>
      <c r="C27" s="27" t="s">
        <v>4</v>
      </c>
      <c r="D27" s="2"/>
      <c r="E27" s="53">
        <v>850</v>
      </c>
      <c r="F27" s="5">
        <v>450</v>
      </c>
      <c r="G27" s="5">
        <v>1800</v>
      </c>
      <c r="H27" s="55">
        <v>1350</v>
      </c>
      <c r="I27" s="9"/>
      <c r="J27" s="10"/>
      <c r="K27" s="58"/>
      <c r="L27" s="41">
        <f t="shared" si="7"/>
        <v>4450</v>
      </c>
      <c r="M27" s="42">
        <v>12.8</v>
      </c>
      <c r="N27" s="43">
        <f t="shared" si="6"/>
        <v>56960</v>
      </c>
      <c r="O27" s="44">
        <f t="shared" si="1"/>
        <v>11392</v>
      </c>
      <c r="P27" s="44">
        <f t="shared" si="2"/>
        <v>28480</v>
      </c>
      <c r="Q27" s="44">
        <f t="shared" si="3"/>
        <v>96832</v>
      </c>
      <c r="R27" s="45">
        <f t="shared" si="4"/>
        <v>1139.2</v>
      </c>
      <c r="S27" s="45">
        <f t="shared" si="5"/>
        <v>569.6</v>
      </c>
    </row>
    <row r="28" spans="1:19" ht="30">
      <c r="A28" s="23">
        <v>26</v>
      </c>
      <c r="B28" s="25" t="s">
        <v>24</v>
      </c>
      <c r="C28" s="26" t="s">
        <v>4</v>
      </c>
      <c r="D28" s="2">
        <v>6500</v>
      </c>
      <c r="E28" s="53">
        <v>6900</v>
      </c>
      <c r="F28" s="5">
        <v>1950</v>
      </c>
      <c r="G28" s="5">
        <v>6000</v>
      </c>
      <c r="H28" s="55">
        <v>10500</v>
      </c>
      <c r="I28" s="9"/>
      <c r="J28" s="10"/>
      <c r="K28" s="58">
        <v>50</v>
      </c>
      <c r="L28" s="41">
        <f t="shared" si="7"/>
        <v>31900</v>
      </c>
      <c r="M28" s="42">
        <v>9.3000000000000007</v>
      </c>
      <c r="N28" s="43">
        <f t="shared" si="6"/>
        <v>296670</v>
      </c>
      <c r="O28" s="44">
        <f t="shared" si="1"/>
        <v>59334</v>
      </c>
      <c r="P28" s="44">
        <f t="shared" si="2"/>
        <v>148335</v>
      </c>
      <c r="Q28" s="44">
        <f t="shared" si="3"/>
        <v>504339</v>
      </c>
      <c r="R28" s="45">
        <f t="shared" si="4"/>
        <v>5933.4000000000005</v>
      </c>
      <c r="S28" s="45">
        <f t="shared" si="5"/>
        <v>2966.7000000000003</v>
      </c>
    </row>
    <row r="29" spans="1:19">
      <c r="A29" s="23">
        <v>27</v>
      </c>
      <c r="B29" s="25" t="s">
        <v>25</v>
      </c>
      <c r="C29" s="27" t="s">
        <v>4</v>
      </c>
      <c r="D29" s="2">
        <v>2000</v>
      </c>
      <c r="E29" s="53">
        <v>4000</v>
      </c>
      <c r="F29" s="5">
        <v>4650</v>
      </c>
      <c r="G29" s="5">
        <v>2000</v>
      </c>
      <c r="H29" s="55">
        <v>7500</v>
      </c>
      <c r="I29" s="9"/>
      <c r="J29" s="10"/>
      <c r="K29" s="58"/>
      <c r="L29" s="41">
        <f t="shared" si="7"/>
        <v>20150</v>
      </c>
      <c r="M29" s="42">
        <v>32.5</v>
      </c>
      <c r="N29" s="43">
        <f t="shared" si="6"/>
        <v>654875</v>
      </c>
      <c r="O29" s="44">
        <f t="shared" si="1"/>
        <v>130975</v>
      </c>
      <c r="P29" s="44">
        <f t="shared" si="2"/>
        <v>327437.5</v>
      </c>
      <c r="Q29" s="44">
        <f t="shared" si="3"/>
        <v>1113287.5</v>
      </c>
      <c r="R29" s="45">
        <f t="shared" si="4"/>
        <v>13097.5</v>
      </c>
      <c r="S29" s="45">
        <f t="shared" si="5"/>
        <v>6548.75</v>
      </c>
    </row>
    <row r="30" spans="1:19">
      <c r="A30" s="23">
        <v>29</v>
      </c>
      <c r="B30" s="25" t="s">
        <v>26</v>
      </c>
      <c r="C30" s="26" t="s">
        <v>4</v>
      </c>
      <c r="D30" s="2">
        <v>500</v>
      </c>
      <c r="E30" s="53">
        <v>180</v>
      </c>
      <c r="F30" s="5">
        <v>300</v>
      </c>
      <c r="G30" s="5">
        <v>300</v>
      </c>
      <c r="H30" s="55">
        <v>450</v>
      </c>
      <c r="I30" s="9">
        <v>50</v>
      </c>
      <c r="J30" s="10">
        <v>36</v>
      </c>
      <c r="K30" s="58"/>
      <c r="L30" s="41">
        <f t="shared" si="7"/>
        <v>1816</v>
      </c>
      <c r="M30" s="42">
        <v>21</v>
      </c>
      <c r="N30" s="43">
        <f t="shared" si="6"/>
        <v>38136</v>
      </c>
      <c r="O30" s="44">
        <f t="shared" si="1"/>
        <v>7627.2</v>
      </c>
      <c r="P30" s="44">
        <f t="shared" si="2"/>
        <v>19068</v>
      </c>
      <c r="Q30" s="44">
        <f t="shared" si="3"/>
        <v>64831.199999999997</v>
      </c>
      <c r="R30" s="45">
        <f t="shared" si="4"/>
        <v>762.72</v>
      </c>
      <c r="S30" s="45">
        <f t="shared" si="5"/>
        <v>381.36</v>
      </c>
    </row>
    <row r="31" spans="1:19">
      <c r="A31" s="23">
        <v>30</v>
      </c>
      <c r="B31" s="25" t="s">
        <v>27</v>
      </c>
      <c r="C31" s="26" t="s">
        <v>4</v>
      </c>
      <c r="D31" s="2">
        <v>1800</v>
      </c>
      <c r="E31" s="53">
        <v>1550</v>
      </c>
      <c r="F31" s="5">
        <v>750</v>
      </c>
      <c r="G31" s="5">
        <v>3000</v>
      </c>
      <c r="H31" s="56">
        <v>5400</v>
      </c>
      <c r="I31" s="9"/>
      <c r="J31" s="10"/>
      <c r="K31" s="58">
        <v>25</v>
      </c>
      <c r="L31" s="41">
        <f t="shared" si="7"/>
        <v>12525</v>
      </c>
      <c r="M31" s="42">
        <v>14.05</v>
      </c>
      <c r="N31" s="43">
        <f t="shared" si="6"/>
        <v>175976.25</v>
      </c>
      <c r="O31" s="44">
        <f t="shared" si="1"/>
        <v>35195.25</v>
      </c>
      <c r="P31" s="44">
        <f t="shared" si="2"/>
        <v>87988.125</v>
      </c>
      <c r="Q31" s="44">
        <f t="shared" si="3"/>
        <v>299159.625</v>
      </c>
      <c r="R31" s="45">
        <f t="shared" si="4"/>
        <v>3519.5250000000001</v>
      </c>
      <c r="S31" s="45">
        <f t="shared" si="5"/>
        <v>1759.7625</v>
      </c>
    </row>
    <row r="32" spans="1:19">
      <c r="A32" s="23">
        <v>31</v>
      </c>
      <c r="B32" s="25" t="s">
        <v>28</v>
      </c>
      <c r="C32" s="26" t="s">
        <v>4</v>
      </c>
      <c r="D32" s="2">
        <v>300</v>
      </c>
      <c r="E32" s="53">
        <v>550</v>
      </c>
      <c r="F32" s="5">
        <v>150</v>
      </c>
      <c r="G32" s="5">
        <v>1000</v>
      </c>
      <c r="H32" s="56">
        <v>1200</v>
      </c>
      <c r="I32" s="9"/>
      <c r="J32" s="10"/>
      <c r="K32" s="58"/>
      <c r="L32" s="41">
        <f t="shared" si="7"/>
        <v>3200</v>
      </c>
      <c r="M32" s="42">
        <v>15</v>
      </c>
      <c r="N32" s="43">
        <f t="shared" si="6"/>
        <v>48000</v>
      </c>
      <c r="O32" s="44">
        <f t="shared" si="1"/>
        <v>9600</v>
      </c>
      <c r="P32" s="44">
        <f t="shared" si="2"/>
        <v>24000</v>
      </c>
      <c r="Q32" s="44">
        <f t="shared" si="3"/>
        <v>81600</v>
      </c>
      <c r="R32" s="45">
        <f t="shared" si="4"/>
        <v>960</v>
      </c>
      <c r="S32" s="45">
        <f t="shared" si="5"/>
        <v>480</v>
      </c>
    </row>
    <row r="33" spans="1:19">
      <c r="A33" s="23">
        <v>32</v>
      </c>
      <c r="B33" s="25" t="s">
        <v>29</v>
      </c>
      <c r="C33" s="27" t="s">
        <v>4</v>
      </c>
      <c r="D33" s="2">
        <v>1600</v>
      </c>
      <c r="E33" s="53">
        <v>1750</v>
      </c>
      <c r="F33" s="5">
        <v>750</v>
      </c>
      <c r="G33" s="5">
        <v>2000</v>
      </c>
      <c r="H33" s="56">
        <v>2700</v>
      </c>
      <c r="I33" s="9">
        <v>800</v>
      </c>
      <c r="J33" s="10">
        <v>10</v>
      </c>
      <c r="K33" s="58">
        <v>30</v>
      </c>
      <c r="L33" s="41">
        <f>SUM(D33:K33)</f>
        <v>9640</v>
      </c>
      <c r="M33" s="42">
        <v>12.5</v>
      </c>
      <c r="N33" s="43">
        <f t="shared" si="6"/>
        <v>120500</v>
      </c>
      <c r="O33" s="44">
        <f t="shared" si="1"/>
        <v>24100</v>
      </c>
      <c r="P33" s="44">
        <f t="shared" si="2"/>
        <v>60250</v>
      </c>
      <c r="Q33" s="44">
        <f t="shared" si="3"/>
        <v>204850</v>
      </c>
      <c r="R33" s="45">
        <f t="shared" si="4"/>
        <v>2410</v>
      </c>
      <c r="S33" s="45">
        <f t="shared" si="5"/>
        <v>1205</v>
      </c>
    </row>
    <row r="34" spans="1:19">
      <c r="A34" s="23">
        <v>33</v>
      </c>
      <c r="B34" s="25" t="s">
        <v>30</v>
      </c>
      <c r="C34" s="27" t="s">
        <v>4</v>
      </c>
      <c r="D34" s="2">
        <v>450</v>
      </c>
      <c r="E34" s="53">
        <v>560</v>
      </c>
      <c r="F34" s="5">
        <v>150</v>
      </c>
      <c r="G34" s="5">
        <v>400</v>
      </c>
      <c r="H34" s="2">
        <v>600</v>
      </c>
      <c r="I34" s="9"/>
      <c r="J34" s="10">
        <v>75</v>
      </c>
      <c r="K34" s="58">
        <v>60</v>
      </c>
      <c r="L34" s="41">
        <f t="shared" si="7"/>
        <v>2295</v>
      </c>
      <c r="M34" s="42">
        <v>8.75</v>
      </c>
      <c r="N34" s="43">
        <f t="shared" si="6"/>
        <v>20081.25</v>
      </c>
      <c r="O34" s="44">
        <f t="shared" si="1"/>
        <v>4016.25</v>
      </c>
      <c r="P34" s="44">
        <f t="shared" si="2"/>
        <v>10040.625</v>
      </c>
      <c r="Q34" s="44">
        <f t="shared" si="3"/>
        <v>34138.125</v>
      </c>
      <c r="R34" s="45">
        <f t="shared" si="4"/>
        <v>401.625</v>
      </c>
      <c r="S34" s="45">
        <f t="shared" si="5"/>
        <v>200.8125</v>
      </c>
    </row>
    <row r="35" spans="1:19" ht="30">
      <c r="A35" s="23">
        <v>34</v>
      </c>
      <c r="B35" s="25" t="s">
        <v>31</v>
      </c>
      <c r="C35" s="27" t="s">
        <v>4</v>
      </c>
      <c r="D35" s="2">
        <v>200</v>
      </c>
      <c r="E35" s="53">
        <v>275</v>
      </c>
      <c r="F35" s="5">
        <v>300</v>
      </c>
      <c r="G35" s="5">
        <v>400</v>
      </c>
      <c r="H35" s="2">
        <v>180</v>
      </c>
      <c r="I35" s="9"/>
      <c r="J35" s="10"/>
      <c r="L35" s="41">
        <f t="shared" si="7"/>
        <v>1355</v>
      </c>
      <c r="M35" s="42">
        <v>38</v>
      </c>
      <c r="N35" s="43">
        <f t="shared" si="6"/>
        <v>51490</v>
      </c>
      <c r="O35" s="44">
        <f t="shared" si="1"/>
        <v>10298</v>
      </c>
      <c r="P35" s="44">
        <f t="shared" si="2"/>
        <v>25745</v>
      </c>
      <c r="Q35" s="44">
        <f t="shared" si="3"/>
        <v>87533</v>
      </c>
      <c r="R35" s="45">
        <f t="shared" si="4"/>
        <v>1029.8</v>
      </c>
      <c r="S35" s="45">
        <f t="shared" si="5"/>
        <v>514.9</v>
      </c>
    </row>
    <row r="36" spans="1:19">
      <c r="A36" s="23">
        <v>35</v>
      </c>
      <c r="B36" s="28" t="s">
        <v>32</v>
      </c>
      <c r="C36" s="26" t="s">
        <v>33</v>
      </c>
      <c r="D36" s="2">
        <v>100</v>
      </c>
      <c r="E36" s="53">
        <v>60</v>
      </c>
      <c r="F36" s="5">
        <v>150</v>
      </c>
      <c r="G36" s="5">
        <v>400</v>
      </c>
      <c r="H36" s="2">
        <v>150</v>
      </c>
      <c r="I36" s="9"/>
      <c r="J36" s="10"/>
      <c r="K36" s="58"/>
      <c r="L36" s="41">
        <f t="shared" si="7"/>
        <v>860</v>
      </c>
      <c r="M36" s="42">
        <v>67.56</v>
      </c>
      <c r="N36" s="43">
        <f t="shared" si="6"/>
        <v>58101.599999999999</v>
      </c>
      <c r="O36" s="44">
        <f t="shared" si="1"/>
        <v>11620.32</v>
      </c>
      <c r="P36" s="44">
        <f t="shared" si="2"/>
        <v>29050.800000000003</v>
      </c>
      <c r="Q36" s="44">
        <f t="shared" si="3"/>
        <v>98772.72</v>
      </c>
      <c r="R36" s="45">
        <f t="shared" si="4"/>
        <v>1162.0319999999999</v>
      </c>
      <c r="S36" s="45">
        <f t="shared" si="5"/>
        <v>581.01599999999996</v>
      </c>
    </row>
    <row r="37" spans="1:19" s="22" customFormat="1" ht="30">
      <c r="A37" s="23">
        <v>36</v>
      </c>
      <c r="B37" s="25" t="s">
        <v>69</v>
      </c>
      <c r="C37" s="26" t="s">
        <v>4</v>
      </c>
      <c r="D37" s="17">
        <v>5500</v>
      </c>
      <c r="E37" s="53">
        <v>5800</v>
      </c>
      <c r="F37" s="19">
        <v>0</v>
      </c>
      <c r="G37" s="19">
        <v>6000</v>
      </c>
      <c r="H37" s="2">
        <v>0</v>
      </c>
      <c r="I37" s="20"/>
      <c r="J37" s="21"/>
      <c r="K37" s="58"/>
      <c r="L37" s="46">
        <f t="shared" si="7"/>
        <v>17300</v>
      </c>
      <c r="M37" s="42">
        <v>16.25</v>
      </c>
      <c r="N37" s="47">
        <f t="shared" si="6"/>
        <v>281125</v>
      </c>
      <c r="O37" s="48">
        <f t="shared" si="1"/>
        <v>56225</v>
      </c>
      <c r="P37" s="48">
        <f t="shared" si="2"/>
        <v>140562.5</v>
      </c>
      <c r="Q37" s="48">
        <f t="shared" si="3"/>
        <v>477912.5</v>
      </c>
      <c r="R37" s="45">
        <f t="shared" si="4"/>
        <v>5622.5</v>
      </c>
      <c r="S37" s="45">
        <f t="shared" si="5"/>
        <v>2811.25</v>
      </c>
    </row>
    <row r="38" spans="1:19" s="22" customFormat="1" ht="45">
      <c r="A38" s="23" t="s">
        <v>62</v>
      </c>
      <c r="B38" s="25" t="s">
        <v>58</v>
      </c>
      <c r="C38" s="26" t="s">
        <v>4</v>
      </c>
      <c r="D38" s="17"/>
      <c r="E38" s="53">
        <v>450</v>
      </c>
      <c r="F38" s="19">
        <v>4000</v>
      </c>
      <c r="G38" s="19"/>
      <c r="H38" s="2">
        <v>0</v>
      </c>
      <c r="I38" s="20"/>
      <c r="J38" s="21"/>
      <c r="K38" s="58"/>
      <c r="L38" s="46">
        <f t="shared" ref="L38:L44" si="8">SUM(D38:K38)</f>
        <v>4450</v>
      </c>
      <c r="M38" s="42">
        <v>16.25</v>
      </c>
      <c r="N38" s="46">
        <f t="shared" si="6"/>
        <v>72312.5</v>
      </c>
      <c r="O38" s="48">
        <f t="shared" si="1"/>
        <v>14462.5</v>
      </c>
      <c r="P38" s="48">
        <f t="shared" si="2"/>
        <v>36156.25</v>
      </c>
      <c r="Q38" s="48">
        <f t="shared" si="3"/>
        <v>122931.25</v>
      </c>
      <c r="R38" s="45">
        <f t="shared" si="4"/>
        <v>1446.25</v>
      </c>
      <c r="S38" s="45">
        <f t="shared" si="5"/>
        <v>723.125</v>
      </c>
    </row>
    <row r="39" spans="1:19">
      <c r="A39" s="23">
        <v>37</v>
      </c>
      <c r="B39" s="25" t="s">
        <v>34</v>
      </c>
      <c r="C39" s="26" t="s">
        <v>4</v>
      </c>
      <c r="D39" s="2">
        <v>100</v>
      </c>
      <c r="E39" s="53">
        <v>70</v>
      </c>
      <c r="F39" s="5">
        <v>0</v>
      </c>
      <c r="G39" s="5">
        <v>200</v>
      </c>
      <c r="H39" s="56">
        <v>9000</v>
      </c>
      <c r="I39" s="9"/>
      <c r="J39" s="10"/>
      <c r="K39" s="58"/>
      <c r="L39" s="41">
        <f t="shared" si="8"/>
        <v>9370</v>
      </c>
      <c r="M39" s="42">
        <v>9.1</v>
      </c>
      <c r="N39" s="43">
        <f t="shared" si="6"/>
        <v>85267</v>
      </c>
      <c r="O39" s="44">
        <f t="shared" si="1"/>
        <v>17053.400000000001</v>
      </c>
      <c r="P39" s="44">
        <f t="shared" si="2"/>
        <v>42633.5</v>
      </c>
      <c r="Q39" s="44">
        <f t="shared" si="3"/>
        <v>144953.9</v>
      </c>
      <c r="R39" s="45">
        <f t="shared" si="4"/>
        <v>1705.3400000000001</v>
      </c>
      <c r="S39" s="45">
        <f t="shared" si="5"/>
        <v>852.67000000000007</v>
      </c>
    </row>
    <row r="40" spans="1:19" ht="30">
      <c r="A40" s="23">
        <v>38</v>
      </c>
      <c r="B40" s="25" t="s">
        <v>35</v>
      </c>
      <c r="C40" s="26" t="s">
        <v>4</v>
      </c>
      <c r="D40" s="2">
        <v>3000</v>
      </c>
      <c r="E40" s="53">
        <v>4500</v>
      </c>
      <c r="F40" s="5">
        <v>5000</v>
      </c>
      <c r="G40" s="5">
        <v>7500</v>
      </c>
      <c r="H40" s="2">
        <v>0</v>
      </c>
      <c r="I40" s="9"/>
      <c r="J40" s="10"/>
      <c r="K40" s="58"/>
      <c r="L40" s="41">
        <f t="shared" si="8"/>
        <v>20000</v>
      </c>
      <c r="M40" s="42">
        <v>46.75</v>
      </c>
      <c r="N40" s="43">
        <f t="shared" si="6"/>
        <v>935000</v>
      </c>
      <c r="O40" s="44">
        <f t="shared" si="1"/>
        <v>187000</v>
      </c>
      <c r="P40" s="44">
        <f t="shared" si="2"/>
        <v>467500</v>
      </c>
      <c r="Q40" s="44">
        <f t="shared" si="3"/>
        <v>1589500</v>
      </c>
      <c r="R40" s="45">
        <f t="shared" si="4"/>
        <v>18700</v>
      </c>
      <c r="S40" s="45">
        <f t="shared" si="5"/>
        <v>9350</v>
      </c>
    </row>
    <row r="41" spans="1:19" ht="30">
      <c r="A41" s="23">
        <v>40</v>
      </c>
      <c r="B41" s="28" t="s">
        <v>36</v>
      </c>
      <c r="C41" s="26" t="s">
        <v>4</v>
      </c>
      <c r="D41" s="2">
        <v>4000</v>
      </c>
      <c r="E41" s="53">
        <v>5600</v>
      </c>
      <c r="F41" s="5">
        <v>4200</v>
      </c>
      <c r="G41" s="5">
        <v>6000</v>
      </c>
      <c r="H41" s="56">
        <v>9000</v>
      </c>
      <c r="I41" s="9"/>
      <c r="J41" s="10"/>
      <c r="K41" s="58"/>
      <c r="L41" s="41">
        <f t="shared" si="8"/>
        <v>28800</v>
      </c>
      <c r="M41" s="42">
        <v>17</v>
      </c>
      <c r="N41" s="43">
        <f t="shared" si="6"/>
        <v>489600</v>
      </c>
      <c r="O41" s="44">
        <f t="shared" si="1"/>
        <v>97920</v>
      </c>
      <c r="P41" s="44">
        <f t="shared" si="2"/>
        <v>244800</v>
      </c>
      <c r="Q41" s="44">
        <f t="shared" si="3"/>
        <v>832320</v>
      </c>
      <c r="R41" s="45">
        <f t="shared" si="4"/>
        <v>9792</v>
      </c>
      <c r="S41" s="45">
        <f t="shared" si="5"/>
        <v>4896</v>
      </c>
    </row>
    <row r="42" spans="1:19">
      <c r="A42" s="23">
        <v>41</v>
      </c>
      <c r="B42" s="25" t="s">
        <v>37</v>
      </c>
      <c r="C42" s="26" t="s">
        <v>4</v>
      </c>
      <c r="D42" s="2"/>
      <c r="E42" s="10">
        <v>0</v>
      </c>
      <c r="F42" s="5">
        <v>0</v>
      </c>
      <c r="G42" s="5">
        <v>0</v>
      </c>
      <c r="H42" s="2">
        <v>60</v>
      </c>
      <c r="I42" s="9"/>
      <c r="J42" s="10"/>
      <c r="K42" s="58"/>
      <c r="L42" s="41">
        <f t="shared" si="8"/>
        <v>60</v>
      </c>
      <c r="M42" s="42">
        <v>55.5</v>
      </c>
      <c r="N42" s="43">
        <f t="shared" si="6"/>
        <v>3330</v>
      </c>
      <c r="O42" s="44">
        <f t="shared" si="1"/>
        <v>666</v>
      </c>
      <c r="P42" s="44">
        <f t="shared" si="2"/>
        <v>1665</v>
      </c>
      <c r="Q42" s="44">
        <f t="shared" si="3"/>
        <v>5661</v>
      </c>
      <c r="R42" s="45" t="str">
        <f t="shared" si="4"/>
        <v>non prevista</v>
      </c>
      <c r="S42" s="45" t="str">
        <f t="shared" si="5"/>
        <v>non prevista</v>
      </c>
    </row>
    <row r="43" spans="1:19">
      <c r="A43" s="23">
        <v>42</v>
      </c>
      <c r="B43" s="25" t="s">
        <v>38</v>
      </c>
      <c r="C43" s="26" t="s">
        <v>4</v>
      </c>
      <c r="D43" s="2">
        <v>150</v>
      </c>
      <c r="E43" s="54">
        <v>10</v>
      </c>
      <c r="F43" s="5">
        <v>40</v>
      </c>
      <c r="G43" s="5">
        <v>30</v>
      </c>
      <c r="H43" s="2">
        <v>40</v>
      </c>
      <c r="I43" s="9"/>
      <c r="J43" s="10"/>
      <c r="K43" s="58"/>
      <c r="L43" s="41">
        <f t="shared" si="8"/>
        <v>270</v>
      </c>
      <c r="M43" s="42">
        <v>58.2</v>
      </c>
      <c r="N43" s="43">
        <f t="shared" si="6"/>
        <v>15714</v>
      </c>
      <c r="O43" s="44">
        <f t="shared" si="1"/>
        <v>3142.8</v>
      </c>
      <c r="P43" s="44">
        <f t="shared" si="2"/>
        <v>7857</v>
      </c>
      <c r="Q43" s="44">
        <f t="shared" si="3"/>
        <v>26713.8</v>
      </c>
      <c r="R43" s="45" t="str">
        <f t="shared" si="4"/>
        <v>non prevista</v>
      </c>
      <c r="S43" s="45" t="str">
        <f t="shared" si="5"/>
        <v>non prevista</v>
      </c>
    </row>
    <row r="44" spans="1:19">
      <c r="A44" s="32">
        <v>43</v>
      </c>
      <c r="B44" s="33" t="s">
        <v>55</v>
      </c>
      <c r="C44" s="34" t="s">
        <v>4</v>
      </c>
      <c r="D44" s="10">
        <v>10500</v>
      </c>
      <c r="E44" s="10">
        <v>9800</v>
      </c>
      <c r="F44" s="7">
        <v>7200</v>
      </c>
      <c r="G44" s="11">
        <v>6000</v>
      </c>
      <c r="H44" s="57">
        <v>22500</v>
      </c>
      <c r="I44" s="12"/>
      <c r="J44" s="13"/>
      <c r="K44" s="58"/>
      <c r="L44" s="41">
        <f t="shared" si="8"/>
        <v>56000</v>
      </c>
      <c r="M44" s="42">
        <v>67</v>
      </c>
      <c r="N44" s="43">
        <f t="shared" si="6"/>
        <v>3752000</v>
      </c>
      <c r="O44" s="44">
        <f t="shared" si="1"/>
        <v>750400</v>
      </c>
      <c r="P44" s="44">
        <f t="shared" si="2"/>
        <v>1876000</v>
      </c>
      <c r="Q44" s="44">
        <f t="shared" si="3"/>
        <v>6378400</v>
      </c>
      <c r="R44" s="45">
        <f t="shared" si="4"/>
        <v>75040</v>
      </c>
      <c r="S44" s="45">
        <f t="shared" si="5"/>
        <v>37520</v>
      </c>
    </row>
    <row r="45" spans="1:19">
      <c r="A45" s="30">
        <v>44</v>
      </c>
      <c r="B45" s="35" t="s">
        <v>56</v>
      </c>
      <c r="C45" s="31" t="s">
        <v>4</v>
      </c>
      <c r="D45" s="2">
        <v>150</v>
      </c>
      <c r="E45" s="5">
        <v>150</v>
      </c>
      <c r="F45" s="5">
        <v>100</v>
      </c>
      <c r="G45" s="5">
        <v>150</v>
      </c>
      <c r="H45" s="56">
        <v>150</v>
      </c>
      <c r="I45" s="5"/>
      <c r="J45" s="5"/>
      <c r="K45" s="14"/>
      <c r="L45" s="41">
        <f>SUM(D45:K45)</f>
        <v>700</v>
      </c>
      <c r="M45" s="42">
        <v>79</v>
      </c>
      <c r="N45" s="43">
        <f t="shared" si="6"/>
        <v>55300</v>
      </c>
      <c r="O45" s="44">
        <f t="shared" si="1"/>
        <v>11060</v>
      </c>
      <c r="P45" s="44">
        <f t="shared" si="2"/>
        <v>27650</v>
      </c>
      <c r="Q45" s="44">
        <f t="shared" si="3"/>
        <v>94010</v>
      </c>
      <c r="R45" s="45">
        <f t="shared" si="4"/>
        <v>1106</v>
      </c>
      <c r="S45" s="45">
        <f t="shared" si="5"/>
        <v>553</v>
      </c>
    </row>
    <row r="46" spans="1:19">
      <c r="K46" s="61"/>
    </row>
  </sheetData>
  <pageMargins left="0.70866141732283472" right="0.70866141732283472" top="0.74803149606299213" bottom="0.74803149606299213" header="0.31496062992125984" footer="0.31496062992125984"/>
  <pageSetup paperSize="9" scale="50" orientation="portrait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 Professional Sp2b Italiano</dc:creator>
  <cp:lastModifiedBy>putignano.maila</cp:lastModifiedBy>
  <cp:lastPrinted>2015-03-30T14:05:02Z</cp:lastPrinted>
  <dcterms:created xsi:type="dcterms:W3CDTF">2012-08-13T09:33:28Z</dcterms:created>
  <dcterms:modified xsi:type="dcterms:W3CDTF">2015-03-31T07:41:36Z</dcterms:modified>
</cp:coreProperties>
</file>